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 PC\Desktop\Audit website items 21-22\"/>
    </mc:Choice>
  </mc:AlternateContent>
  <xr:revisionPtr revIDLastSave="0" documentId="13_ncr:1_{6E501277-AA67-4734-9FE0-1260B027353C}" xr6:coauthVersionLast="47" xr6:coauthVersionMax="47" xr10:uidLastSave="{00000000-0000-0000-0000-000000000000}"/>
  <bookViews>
    <workbookView xWindow="-108" yWindow="-108" windowWidth="23256" windowHeight="12576" xr2:uid="{0BAC8F85-45C8-47F7-9DD8-C856CF669C93}"/>
  </bookViews>
  <sheets>
    <sheet name="Sheet1" sheetId="1" r:id="rId1"/>
  </sheets>
  <externalReferences>
    <externalReference r:id="rId2"/>
  </externalReferences>
  <definedNames>
    <definedName name="_xlnm.Print_Area" localSheetId="0">Sheet1!$A$1:$J$55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0" i="1" l="1"/>
  <c r="I48" i="1"/>
  <c r="C48" i="1"/>
  <c r="C50" i="1" s="1"/>
  <c r="I47" i="1"/>
  <c r="I46" i="1"/>
  <c r="I45" i="1"/>
  <c r="I44" i="1"/>
  <c r="I43" i="1"/>
  <c r="I42" i="1"/>
  <c r="I41" i="1"/>
  <c r="I40" i="1"/>
  <c r="I39" i="1"/>
  <c r="I38" i="1"/>
  <c r="I37" i="1"/>
  <c r="I36" i="1"/>
  <c r="I34" i="1"/>
  <c r="I33" i="1"/>
  <c r="I32" i="1"/>
  <c r="I31" i="1"/>
  <c r="I29" i="1"/>
  <c r="I28" i="1"/>
  <c r="I26" i="1"/>
  <c r="I25" i="1"/>
  <c r="I24" i="1"/>
  <c r="I23" i="1"/>
  <c r="C20" i="1"/>
  <c r="A20" i="1"/>
  <c r="D20" i="1" s="1"/>
  <c r="I16" i="1"/>
  <c r="I13" i="1"/>
  <c r="I12" i="1"/>
  <c r="I11" i="1"/>
  <c r="I10" i="1"/>
  <c r="I9" i="1"/>
  <c r="I50" i="1" l="1"/>
  <c r="I20" i="1"/>
  <c r="D50" i="1"/>
</calcChain>
</file>

<file path=xl/sharedStrings.xml><?xml version="1.0" encoding="utf-8"?>
<sst xmlns="http://schemas.openxmlformats.org/spreadsheetml/2006/main" count="52" uniqueCount="48">
  <si>
    <r>
      <t>Wiggenhall St Mary Magdalen</t>
    </r>
    <r>
      <rPr>
        <sz val="24"/>
        <rFont val="Times New Roman"/>
        <family val="1"/>
      </rPr>
      <t xml:space="preserve"> </t>
    </r>
    <r>
      <rPr>
        <b/>
        <sz val="24"/>
        <rFont val="Times New Roman"/>
        <family val="1"/>
      </rPr>
      <t>Parish Council</t>
    </r>
  </si>
  <si>
    <t>Summary of Receipts and Payments</t>
  </si>
  <si>
    <t>R &amp; P</t>
  </si>
  <si>
    <t>2020/2021</t>
  </si>
  <si>
    <t>2021/2022</t>
  </si>
  <si>
    <t>as per audit</t>
  </si>
  <si>
    <t>RECEIPTS</t>
  </si>
  <si>
    <t>VAT</t>
  </si>
  <si>
    <t>Allotment Rents</t>
  </si>
  <si>
    <t>Bank Interest</t>
  </si>
  <si>
    <t>Cemetery Fees</t>
  </si>
  <si>
    <t>Government subsidy</t>
  </si>
  <si>
    <t>Magdalen Academy</t>
  </si>
  <si>
    <t>NCC Million Trees Grant</t>
  </si>
  <si>
    <t xml:space="preserve">Precept </t>
  </si>
  <si>
    <t>Community Grant</t>
  </si>
  <si>
    <t>Woodland Trust Refund</t>
  </si>
  <si>
    <t>Difference</t>
  </si>
  <si>
    <t>TOTAL INCOME</t>
  </si>
  <si>
    <t>PAYMENTS</t>
  </si>
  <si>
    <t>Admin Costs</t>
  </si>
  <si>
    <t>Allotments</t>
  </si>
  <si>
    <t xml:space="preserve">Audit </t>
  </si>
  <si>
    <t xml:space="preserve">Cemetery Maintenance </t>
  </si>
  <si>
    <t>Cemetery Gates</t>
  </si>
  <si>
    <t xml:space="preserve">Church Clock </t>
  </si>
  <si>
    <t>Clerks Expenses</t>
  </si>
  <si>
    <t>Community Grant repayment</t>
  </si>
  <si>
    <t>Defibrillator</t>
  </si>
  <si>
    <t>Dog Bins and emptying</t>
  </si>
  <si>
    <t>Donations</t>
  </si>
  <si>
    <t>Drainage Rate</t>
  </si>
  <si>
    <t>Elections</t>
  </si>
  <si>
    <t>Insurance</t>
  </si>
  <si>
    <t>Mag Village Hall Rent</t>
  </si>
  <si>
    <t>Memberships</t>
  </si>
  <si>
    <t>Payroll fees</t>
  </si>
  <si>
    <t xml:space="preserve">Playing Field Maintenance </t>
  </si>
  <si>
    <t>PWLB</t>
  </si>
  <si>
    <t>S137</t>
  </si>
  <si>
    <t>Staffing costs</t>
  </si>
  <si>
    <t>Streetlighting</t>
  </si>
  <si>
    <t>Training</t>
  </si>
  <si>
    <t>Village Sign</t>
  </si>
  <si>
    <t>Woodland Trust</t>
  </si>
  <si>
    <t>Signed</t>
  </si>
  <si>
    <t xml:space="preserve">                                                                 Clerk/RFO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</si>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</sst>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4"/>
      <name val="Times New Roman"/>
      <family val="1"/>
    </font>
    <font>
      <sz val="24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0" fillId="0" borderId="0" xfId="0" applyNumberFormat="1"/>
    <xf numFmtId="2" fontId="0" fillId="0" borderId="0" xfId="0" applyNumberFormat="1" applyAlignment="1">
      <alignment horizontal="left"/>
    </xf>
    <xf numFmtId="0" fontId="3" fillId="0" borderId="0" xfId="0" applyFont="1"/>
    <xf numFmtId="2" fontId="3" fillId="0" borderId="0" xfId="0" quotePrefix="1" applyNumberFormat="1" applyFont="1"/>
    <xf numFmtId="2" fontId="5" fillId="0" borderId="0" xfId="0" applyNumberFormat="1" applyFont="1"/>
    <xf numFmtId="0" fontId="6" fillId="0" borderId="0" xfId="0" applyFont="1"/>
    <xf numFmtId="2" fontId="6" fillId="0" borderId="0" xfId="0" applyNumberFormat="1" applyFont="1"/>
    <xf numFmtId="0" fontId="4" fillId="0" borderId="0" xfId="1" applyFont="1" applyAlignment="1">
      <alignment horizontal="left"/>
    </xf>
    <xf numFmtId="0" fontId="5" fillId="0" borderId="0" xfId="0" applyFont="1"/>
  </cellXfs>
  <cellStyles count="2">
    <cellStyle name="Normal" xfId="0" builtinId="0"/>
    <cellStyle name="Normal_casflow023" xfId="1" xr:uid="{E0A0E208-452D-400D-BA5E-C4ECCE8D7D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len%20PC/Dropbox/Finance/Finance%2021-22/Complete%20Monthly/Receipts%20and%20Payments%2021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figures "/>
      <sheetName val="Payments"/>
      <sheetName val="Receipts"/>
      <sheetName val="Restricted Funds"/>
    </sheetNames>
    <sheetDataSet>
      <sheetData sheetId="0"/>
      <sheetData sheetId="1">
        <row r="102">
          <cell r="A102">
            <v>400.14</v>
          </cell>
          <cell r="B102">
            <v>115.62</v>
          </cell>
          <cell r="C102">
            <v>1574.6599999999999</v>
          </cell>
          <cell r="D102">
            <v>200</v>
          </cell>
          <cell r="E102">
            <v>6154.9599999999991</v>
          </cell>
          <cell r="G102">
            <v>344.14</v>
          </cell>
          <cell r="H102">
            <v>370.73</v>
          </cell>
          <cell r="I102">
            <v>873.15</v>
          </cell>
          <cell r="J102">
            <v>604.83000000000004</v>
          </cell>
          <cell r="K102">
            <v>256.8</v>
          </cell>
          <cell r="M102">
            <v>613.29</v>
          </cell>
          <cell r="N102">
            <v>355.21000000000004</v>
          </cell>
          <cell r="P102">
            <v>150</v>
          </cell>
          <cell r="Q102">
            <v>1721.0400000000002</v>
          </cell>
          <cell r="R102">
            <v>3147.64</v>
          </cell>
          <cell r="S102">
            <v>100</v>
          </cell>
          <cell r="T102">
            <v>5938.1799999999985</v>
          </cell>
          <cell r="U102">
            <v>596.24</v>
          </cell>
          <cell r="V102">
            <v>135</v>
          </cell>
          <cell r="W102">
            <v>170</v>
          </cell>
          <cell r="X102">
            <v>3380</v>
          </cell>
          <cell r="Y102">
            <v>3492</v>
          </cell>
          <cell r="Z102">
            <v>3081.4099999999994</v>
          </cell>
        </row>
      </sheetData>
      <sheetData sheetId="2">
        <row r="3">
          <cell r="G3">
            <v>186</v>
          </cell>
          <cell r="K3">
            <v>15500</v>
          </cell>
        </row>
        <row r="25">
          <cell r="B25">
            <v>309.14999999999998</v>
          </cell>
          <cell r="C25">
            <v>2738.16</v>
          </cell>
          <cell r="D25">
            <v>1980</v>
          </cell>
          <cell r="H25">
            <v>10.11</v>
          </cell>
          <cell r="L25">
            <v>2363.0100000000002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CE046-09B4-41C2-AAFC-F58BFEBF0025}">
  <dimension ref="A1:J57"/>
  <sheetViews>
    <sheetView tabSelected="1" workbookViewId="0">
      <selection activeCell="I2" sqref="I2"/>
    </sheetView>
  </sheetViews>
  <sheetFormatPr defaultRowHeight="14.4" x14ac:dyDescent="0.3"/>
  <cols>
    <col min="1" max="1" width="10.21875" customWidth="1"/>
    <col min="3" max="3" width="10.44140625" customWidth="1"/>
    <col min="9" max="9" width="10.6640625" customWidth="1"/>
  </cols>
  <sheetData>
    <row r="1" spans="1:10" ht="30.6" x14ac:dyDescent="0.3">
      <c r="A1" s="1" t="s">
        <v>0</v>
      </c>
      <c r="B1" s="2"/>
      <c r="C1" s="2"/>
      <c r="D1" s="3"/>
      <c r="E1" s="3"/>
      <c r="F1" s="3"/>
      <c r="G1" s="3"/>
      <c r="H1" s="3"/>
      <c r="I1" s="4"/>
      <c r="J1" s="5"/>
    </row>
    <row r="2" spans="1:10" x14ac:dyDescent="0.3">
      <c r="A2" s="3"/>
      <c r="B2" s="4"/>
      <c r="C2" s="4"/>
      <c r="D2" s="3"/>
      <c r="E2" s="3"/>
      <c r="F2" s="3"/>
      <c r="G2" s="3"/>
      <c r="H2" s="3"/>
      <c r="I2" s="6"/>
    </row>
    <row r="3" spans="1:10" x14ac:dyDescent="0.3">
      <c r="A3" s="3" t="s">
        <v>1</v>
      </c>
      <c r="B3" s="4"/>
      <c r="C3" s="4"/>
      <c r="D3" s="3"/>
      <c r="E3" s="3"/>
      <c r="F3" s="3"/>
      <c r="G3" s="3"/>
      <c r="H3" s="3"/>
      <c r="I3" s="4"/>
      <c r="J3" s="6"/>
    </row>
    <row r="4" spans="1:10" x14ac:dyDescent="0.3">
      <c r="A4" s="3"/>
      <c r="B4" s="4"/>
      <c r="C4" s="4"/>
      <c r="D4" s="3"/>
      <c r="E4" s="3"/>
      <c r="F4" s="3"/>
      <c r="G4" s="3"/>
      <c r="H4" s="3"/>
      <c r="I4" s="4"/>
      <c r="J4" s="5"/>
    </row>
    <row r="5" spans="1:10" x14ac:dyDescent="0.3">
      <c r="A5" s="2" t="s">
        <v>2</v>
      </c>
      <c r="B5" s="5"/>
      <c r="C5" s="2"/>
      <c r="D5" s="7"/>
      <c r="E5" s="7"/>
      <c r="F5" s="7"/>
      <c r="G5" s="7"/>
      <c r="I5" s="2" t="s">
        <v>2</v>
      </c>
      <c r="J5" s="5"/>
    </row>
    <row r="6" spans="1:10" x14ac:dyDescent="0.3">
      <c r="A6" s="8" t="s">
        <v>3</v>
      </c>
      <c r="B6" s="5"/>
      <c r="C6" s="8" t="s">
        <v>3</v>
      </c>
      <c r="D6" s="7"/>
      <c r="E6" s="7"/>
      <c r="F6" s="7"/>
      <c r="G6" s="7"/>
      <c r="I6" s="8" t="s">
        <v>4</v>
      </c>
      <c r="J6" s="5"/>
    </row>
    <row r="7" spans="1:10" x14ac:dyDescent="0.3">
      <c r="A7" s="2"/>
      <c r="B7" s="5"/>
      <c r="C7" s="2" t="s">
        <v>5</v>
      </c>
      <c r="D7" s="3"/>
      <c r="E7" s="3"/>
      <c r="F7" s="3"/>
      <c r="G7" s="3"/>
      <c r="H7" s="3"/>
      <c r="I7" s="4"/>
      <c r="J7" s="9"/>
    </row>
    <row r="8" spans="1:10" x14ac:dyDescent="0.3">
      <c r="A8" s="2"/>
      <c r="B8" s="5"/>
      <c r="C8" s="2"/>
      <c r="D8" s="3"/>
      <c r="E8" s="7" t="s">
        <v>6</v>
      </c>
      <c r="F8" s="3"/>
      <c r="G8" s="3"/>
      <c r="H8" s="3"/>
      <c r="I8" s="4"/>
      <c r="J8" s="9"/>
    </row>
    <row r="9" spans="1:10" x14ac:dyDescent="0.3">
      <c r="A9" s="4">
        <v>2189.35</v>
      </c>
      <c r="B9" s="5"/>
      <c r="C9" s="4">
        <v>2189.35</v>
      </c>
      <c r="D9" s="3"/>
      <c r="E9" s="3" t="s">
        <v>7</v>
      </c>
      <c r="F9" s="3"/>
      <c r="G9" s="3"/>
      <c r="H9" s="4"/>
      <c r="I9" s="4">
        <f>[1]Receipts!$L$25</f>
        <v>2363.0100000000002</v>
      </c>
      <c r="J9" s="5"/>
    </row>
    <row r="10" spans="1:10" x14ac:dyDescent="0.3">
      <c r="A10" s="4">
        <v>2962.4</v>
      </c>
      <c r="B10" s="5"/>
      <c r="C10" s="4">
        <v>2962.4</v>
      </c>
      <c r="D10" s="3"/>
      <c r="E10" s="3" t="s">
        <v>8</v>
      </c>
      <c r="F10" s="3"/>
      <c r="G10" s="3"/>
      <c r="H10" s="4"/>
      <c r="I10" s="4">
        <f>[1]Receipts!$C$25+[1]Receipts!$B$25</f>
        <v>3047.31</v>
      </c>
      <c r="J10" s="5"/>
    </row>
    <row r="11" spans="1:10" x14ac:dyDescent="0.3">
      <c r="A11" s="4">
        <v>14.73</v>
      </c>
      <c r="B11" s="5"/>
      <c r="C11" s="4">
        <v>14.73</v>
      </c>
      <c r="D11" s="3"/>
      <c r="E11" s="3" t="s">
        <v>9</v>
      </c>
      <c r="F11" s="3"/>
      <c r="G11" s="3"/>
      <c r="H11" s="4"/>
      <c r="I11" s="4">
        <f>[1]Receipts!$H$25</f>
        <v>10.11</v>
      </c>
      <c r="J11" s="5"/>
    </row>
    <row r="12" spans="1:10" x14ac:dyDescent="0.3">
      <c r="A12" s="4">
        <v>4705</v>
      </c>
      <c r="B12" s="5"/>
      <c r="C12" s="4">
        <v>4705</v>
      </c>
      <c r="D12" s="3"/>
      <c r="E12" s="3" t="s">
        <v>10</v>
      </c>
      <c r="F12" s="3"/>
      <c r="G12" s="3"/>
      <c r="H12" s="4"/>
      <c r="I12" s="4">
        <f>[1]Receipts!$D$25</f>
        <v>1980</v>
      </c>
      <c r="J12" s="5"/>
    </row>
    <row r="13" spans="1:10" x14ac:dyDescent="0.3">
      <c r="A13" s="4">
        <v>186</v>
      </c>
      <c r="B13" s="5"/>
      <c r="C13" s="4">
        <v>186</v>
      </c>
      <c r="D13" s="3"/>
      <c r="E13" s="3" t="s">
        <v>11</v>
      </c>
      <c r="F13" s="3"/>
      <c r="G13" s="3"/>
      <c r="H13" s="4"/>
      <c r="I13" s="4">
        <f>[1]Receipts!$G$3</f>
        <v>186</v>
      </c>
      <c r="J13" s="5"/>
    </row>
    <row r="14" spans="1:10" x14ac:dyDescent="0.3">
      <c r="A14" s="4">
        <v>0</v>
      </c>
      <c r="B14" s="5"/>
      <c r="C14" s="4">
        <v>0</v>
      </c>
      <c r="D14" s="3"/>
      <c r="E14" s="3" t="s">
        <v>12</v>
      </c>
      <c r="F14" s="3"/>
      <c r="G14" s="3"/>
      <c r="H14" s="4"/>
      <c r="I14" s="4">
        <v>100</v>
      </c>
      <c r="J14" s="5"/>
    </row>
    <row r="15" spans="1:10" x14ac:dyDescent="0.3">
      <c r="A15" s="4">
        <v>0</v>
      </c>
      <c r="B15" s="5"/>
      <c r="C15" s="4">
        <v>0</v>
      </c>
      <c r="D15" s="3"/>
      <c r="E15" s="3" t="s">
        <v>13</v>
      </c>
      <c r="I15" s="4">
        <v>3492</v>
      </c>
      <c r="J15" s="5"/>
    </row>
    <row r="16" spans="1:10" x14ac:dyDescent="0.3">
      <c r="A16" s="4">
        <v>15500</v>
      </c>
      <c r="B16" s="5"/>
      <c r="C16" s="4">
        <v>15500</v>
      </c>
      <c r="D16" s="3"/>
      <c r="E16" s="3" t="s">
        <v>14</v>
      </c>
      <c r="F16" s="3"/>
      <c r="G16" s="3"/>
      <c r="H16" s="4"/>
      <c r="I16" s="4">
        <f>[1]Receipts!$K$3</f>
        <v>15500</v>
      </c>
      <c r="J16" s="5"/>
    </row>
    <row r="17" spans="1:10" x14ac:dyDescent="0.3">
      <c r="A17" s="4">
        <v>1000</v>
      </c>
      <c r="B17" s="5"/>
      <c r="C17" s="4">
        <v>0</v>
      </c>
      <c r="E17" s="3" t="s">
        <v>15</v>
      </c>
      <c r="I17" s="4">
        <v>0</v>
      </c>
      <c r="J17" s="5"/>
    </row>
    <row r="18" spans="1:10" x14ac:dyDescent="0.3">
      <c r="A18" s="4">
        <v>4310.3999999999996</v>
      </c>
      <c r="B18" s="5"/>
      <c r="C18" s="4">
        <v>0</v>
      </c>
      <c r="E18" s="3" t="s">
        <v>16</v>
      </c>
      <c r="I18" s="4">
        <v>0</v>
      </c>
      <c r="J18" s="5"/>
    </row>
    <row r="19" spans="1:10" x14ac:dyDescent="0.3">
      <c r="A19" s="4"/>
      <c r="B19" s="5"/>
      <c r="C19" s="4"/>
      <c r="D19" s="10" t="s">
        <v>17</v>
      </c>
      <c r="E19" s="3"/>
      <c r="I19" s="4"/>
      <c r="J19" s="5"/>
    </row>
    <row r="20" spans="1:10" x14ac:dyDescent="0.3">
      <c r="A20" s="2">
        <f>SUM(A9:A18)</f>
        <v>30867.879999999997</v>
      </c>
      <c r="B20" s="5"/>
      <c r="C20" s="2">
        <f>SUM(C9:C19)</f>
        <v>25557.48</v>
      </c>
      <c r="D20" s="11">
        <f>A20-C20</f>
        <v>5310.3999999999978</v>
      </c>
      <c r="E20" s="7" t="s">
        <v>18</v>
      </c>
      <c r="F20" s="3"/>
      <c r="G20" s="3"/>
      <c r="H20" s="2"/>
      <c r="I20" s="4">
        <f>SUM(I9:I19)</f>
        <v>26678.43</v>
      </c>
      <c r="J20" s="5"/>
    </row>
    <row r="21" spans="1:10" x14ac:dyDescent="0.3">
      <c r="A21" s="4"/>
      <c r="B21" s="5"/>
      <c r="C21" s="4"/>
      <c r="D21" s="3"/>
      <c r="E21" s="3"/>
      <c r="F21" s="3"/>
      <c r="G21" s="3"/>
      <c r="H21" s="3"/>
      <c r="I21" s="4"/>
      <c r="J21" s="5"/>
    </row>
    <row r="22" spans="1:10" x14ac:dyDescent="0.3">
      <c r="A22" s="4"/>
      <c r="B22" s="5"/>
      <c r="C22" s="4"/>
      <c r="D22" s="3"/>
      <c r="E22" s="7" t="s">
        <v>19</v>
      </c>
      <c r="F22" s="3"/>
      <c r="G22" s="3"/>
      <c r="H22" s="3"/>
      <c r="I22" s="4"/>
      <c r="J22" s="5"/>
    </row>
    <row r="23" spans="1:10" x14ac:dyDescent="0.3">
      <c r="A23" s="4">
        <v>394.85000000000014</v>
      </c>
      <c r="B23" s="5"/>
      <c r="C23" s="4">
        <v>394.85000000000014</v>
      </c>
      <c r="D23" s="3"/>
      <c r="E23" s="12" t="s">
        <v>20</v>
      </c>
      <c r="F23" s="3"/>
      <c r="G23" s="3"/>
      <c r="H23" s="3"/>
      <c r="I23" s="4">
        <f>[1]Payments!$A$102</f>
        <v>400.14</v>
      </c>
      <c r="J23" s="5"/>
    </row>
    <row r="24" spans="1:10" x14ac:dyDescent="0.3">
      <c r="A24" s="4">
        <v>893.99</v>
      </c>
      <c r="B24" s="5"/>
      <c r="C24" s="4">
        <v>893.99</v>
      </c>
      <c r="D24" s="3"/>
      <c r="E24" s="12" t="s">
        <v>21</v>
      </c>
      <c r="F24" s="7"/>
      <c r="G24" s="7"/>
      <c r="H24" s="7"/>
      <c r="I24" s="4">
        <f>[1]Payments!$B$102+[1]Payments!$C$102</f>
        <v>1690.2799999999997</v>
      </c>
      <c r="J24" s="5"/>
    </row>
    <row r="25" spans="1:10" x14ac:dyDescent="0.3">
      <c r="A25" s="4">
        <v>225</v>
      </c>
      <c r="B25" s="5"/>
      <c r="C25" s="4">
        <v>225</v>
      </c>
      <c r="D25" s="3"/>
      <c r="E25" s="12" t="s">
        <v>22</v>
      </c>
      <c r="F25" s="3"/>
      <c r="G25" s="3"/>
      <c r="H25" s="3"/>
      <c r="I25" s="4">
        <f>[1]Payments!$D$102</f>
        <v>200</v>
      </c>
      <c r="J25" s="5"/>
    </row>
    <row r="26" spans="1:10" x14ac:dyDescent="0.3">
      <c r="A26" s="4">
        <v>2565.4599999999996</v>
      </c>
      <c r="B26" s="5"/>
      <c r="C26" s="4">
        <v>2565.4599999999996</v>
      </c>
      <c r="D26" s="3"/>
      <c r="E26" s="12" t="s">
        <v>23</v>
      </c>
      <c r="F26" s="3"/>
      <c r="G26" s="3"/>
      <c r="H26" s="3"/>
      <c r="I26" s="4">
        <f>[1]Payments!$E$102-3580</f>
        <v>2574.9599999999991</v>
      </c>
      <c r="J26" s="5"/>
    </row>
    <row r="27" spans="1:10" x14ac:dyDescent="0.3">
      <c r="A27" s="4">
        <v>0</v>
      </c>
      <c r="B27" s="5"/>
      <c r="C27" s="4">
        <v>0</v>
      </c>
      <c r="D27" s="3"/>
      <c r="E27" s="12" t="s">
        <v>24</v>
      </c>
      <c r="F27" s="3"/>
      <c r="G27" s="3"/>
      <c r="H27" s="3"/>
      <c r="I27" s="4">
        <v>3580</v>
      </c>
      <c r="J27" s="5"/>
    </row>
    <row r="28" spans="1:10" x14ac:dyDescent="0.3">
      <c r="A28" s="4">
        <v>65</v>
      </c>
      <c r="B28" s="5"/>
      <c r="C28" s="4">
        <v>65</v>
      </c>
      <c r="D28" s="3"/>
      <c r="E28" s="12" t="s">
        <v>25</v>
      </c>
      <c r="F28" s="3"/>
      <c r="G28" s="3"/>
      <c r="H28" s="3"/>
      <c r="I28" s="4">
        <f>[1]Payments!$G$102</f>
        <v>344.14</v>
      </c>
      <c r="J28" s="5"/>
    </row>
    <row r="29" spans="1:10" x14ac:dyDescent="0.3">
      <c r="A29" s="4">
        <v>335.17</v>
      </c>
      <c r="B29" s="5"/>
      <c r="C29" s="4">
        <v>335.17</v>
      </c>
      <c r="D29" s="3"/>
      <c r="E29" s="12" t="s">
        <v>26</v>
      </c>
      <c r="F29" s="3"/>
      <c r="G29" s="3"/>
      <c r="H29" s="3"/>
      <c r="I29" s="4">
        <f>[1]Payments!$H$102</f>
        <v>370.73</v>
      </c>
      <c r="J29" s="5"/>
    </row>
    <row r="30" spans="1:10" x14ac:dyDescent="0.3">
      <c r="A30" s="4">
        <v>1000</v>
      </c>
      <c r="B30" s="5"/>
      <c r="C30" s="4">
        <v>0</v>
      </c>
      <c r="D30" s="3"/>
      <c r="E30" s="12" t="s">
        <v>27</v>
      </c>
      <c r="F30" s="3"/>
      <c r="G30" s="3"/>
      <c r="H30" s="3"/>
      <c r="I30" s="4">
        <v>0</v>
      </c>
      <c r="J30" s="5"/>
    </row>
    <row r="31" spans="1:10" x14ac:dyDescent="0.3">
      <c r="A31" s="4">
        <v>235</v>
      </c>
      <c r="B31" s="5"/>
      <c r="C31" s="4">
        <v>235</v>
      </c>
      <c r="D31" s="3"/>
      <c r="E31" s="12" t="s">
        <v>28</v>
      </c>
      <c r="F31" s="3"/>
      <c r="G31" s="3"/>
      <c r="H31" s="3"/>
      <c r="I31" s="4">
        <f>[1]Payments!$I$102</f>
        <v>873.15</v>
      </c>
      <c r="J31" s="5"/>
    </row>
    <row r="32" spans="1:10" x14ac:dyDescent="0.3">
      <c r="A32" s="4">
        <v>1055.8500000000001</v>
      </c>
      <c r="B32" s="5"/>
      <c r="C32" s="4">
        <v>1055.8500000000001</v>
      </c>
      <c r="D32" s="3"/>
      <c r="E32" s="12" t="s">
        <v>29</v>
      </c>
      <c r="F32" s="3"/>
      <c r="G32" s="3"/>
      <c r="H32" s="3"/>
      <c r="I32" s="4">
        <f>[1]Payments!$J$102</f>
        <v>604.83000000000004</v>
      </c>
      <c r="J32" s="5"/>
    </row>
    <row r="33" spans="1:10" x14ac:dyDescent="0.3">
      <c r="A33" s="4">
        <v>0</v>
      </c>
      <c r="B33" s="5"/>
      <c r="C33" s="4">
        <v>0</v>
      </c>
      <c r="D33" s="3"/>
      <c r="E33" s="12" t="s">
        <v>30</v>
      </c>
      <c r="F33" s="3"/>
      <c r="G33" s="3"/>
      <c r="H33" s="3"/>
      <c r="I33" s="4">
        <f>[1]Payments!$K$102</f>
        <v>256.8</v>
      </c>
      <c r="J33" s="5"/>
    </row>
    <row r="34" spans="1:10" x14ac:dyDescent="0.3">
      <c r="A34" s="4">
        <v>113.35</v>
      </c>
      <c r="B34" s="5"/>
      <c r="C34" s="4">
        <v>113.35</v>
      </c>
      <c r="D34" s="3"/>
      <c r="E34" s="12" t="s">
        <v>31</v>
      </c>
      <c r="F34" s="3"/>
      <c r="G34" s="3"/>
      <c r="H34" s="3"/>
      <c r="I34" s="4">
        <f>[1]Payments!$B$100</f>
        <v>0</v>
      </c>
      <c r="J34" s="5"/>
    </row>
    <row r="35" spans="1:10" x14ac:dyDescent="0.3">
      <c r="A35" s="4">
        <v>0</v>
      </c>
      <c r="B35" s="5"/>
      <c r="C35" s="4">
        <v>0</v>
      </c>
      <c r="D35" s="3"/>
      <c r="E35" s="12" t="s">
        <v>32</v>
      </c>
      <c r="F35" s="3"/>
      <c r="G35" s="3"/>
      <c r="H35" s="3"/>
      <c r="I35" s="4">
        <v>0</v>
      </c>
      <c r="J35" s="5"/>
    </row>
    <row r="36" spans="1:10" x14ac:dyDescent="0.3">
      <c r="A36" s="4">
        <v>565.32000000000005</v>
      </c>
      <c r="B36" s="5"/>
      <c r="C36" s="4">
        <v>565.32000000000005</v>
      </c>
      <c r="D36" s="3"/>
      <c r="E36" s="12" t="s">
        <v>33</v>
      </c>
      <c r="F36" s="3"/>
      <c r="G36" s="3"/>
      <c r="H36" s="3"/>
      <c r="I36" s="4">
        <f>[1]Payments!$M$102</f>
        <v>613.29</v>
      </c>
      <c r="J36" s="5"/>
    </row>
    <row r="37" spans="1:10" x14ac:dyDescent="0.3">
      <c r="A37" s="4">
        <v>0</v>
      </c>
      <c r="B37" s="5"/>
      <c r="C37" s="4">
        <v>0</v>
      </c>
      <c r="D37" s="3"/>
      <c r="E37" s="12" t="s">
        <v>34</v>
      </c>
      <c r="F37" s="3"/>
      <c r="G37" s="3"/>
      <c r="H37" s="3"/>
      <c r="I37" s="4">
        <f>[1]Payments!$W$102</f>
        <v>170</v>
      </c>
      <c r="J37" s="5"/>
    </row>
    <row r="38" spans="1:10" x14ac:dyDescent="0.3">
      <c r="A38" s="4">
        <v>352.21000000000004</v>
      </c>
      <c r="B38" s="5"/>
      <c r="C38" s="4">
        <v>352.21000000000004</v>
      </c>
      <c r="D38" s="3"/>
      <c r="E38" s="3" t="s">
        <v>35</v>
      </c>
      <c r="F38" s="3"/>
      <c r="G38" s="3"/>
      <c r="H38" s="3"/>
      <c r="I38" s="4">
        <f>[1]Payments!$N$102</f>
        <v>355.21000000000004</v>
      </c>
      <c r="J38" s="5"/>
    </row>
    <row r="39" spans="1:10" x14ac:dyDescent="0.3">
      <c r="A39" s="4">
        <v>150</v>
      </c>
      <c r="B39" s="5"/>
      <c r="C39" s="4">
        <v>150</v>
      </c>
      <c r="D39" s="3"/>
      <c r="E39" s="12" t="s">
        <v>36</v>
      </c>
      <c r="F39" s="3"/>
      <c r="G39" s="3"/>
      <c r="H39" s="3"/>
      <c r="I39" s="4">
        <f>[1]Payments!$P$102</f>
        <v>150</v>
      </c>
      <c r="J39" s="5"/>
    </row>
    <row r="40" spans="1:10" x14ac:dyDescent="0.3">
      <c r="A40" s="4">
        <v>1685.46</v>
      </c>
      <c r="B40" s="5"/>
      <c r="C40" s="4">
        <v>1685.46</v>
      </c>
      <c r="D40" s="3"/>
      <c r="E40" s="12" t="s">
        <v>37</v>
      </c>
      <c r="F40" s="3"/>
      <c r="G40" s="3"/>
      <c r="H40" s="3"/>
      <c r="I40" s="4">
        <f>[1]Payments!$Q$102</f>
        <v>1721.0400000000002</v>
      </c>
      <c r="J40" s="5"/>
    </row>
    <row r="41" spans="1:10" x14ac:dyDescent="0.3">
      <c r="A41" s="4">
        <v>1258.8399999999999</v>
      </c>
      <c r="B41" s="5"/>
      <c r="C41" s="4">
        <v>1258.8399999999999</v>
      </c>
      <c r="D41" s="3"/>
      <c r="E41" s="12" t="s">
        <v>38</v>
      </c>
      <c r="F41" s="3"/>
      <c r="G41" s="3"/>
      <c r="H41" s="3"/>
      <c r="I41" s="4">
        <f>[1]Payments!$R$102</f>
        <v>3147.64</v>
      </c>
      <c r="J41" s="5"/>
    </row>
    <row r="42" spans="1:10" x14ac:dyDescent="0.3">
      <c r="A42" s="4">
        <v>100</v>
      </c>
      <c r="B42" s="5"/>
      <c r="C42" s="4">
        <v>100</v>
      </c>
      <c r="D42" s="3"/>
      <c r="E42" s="12" t="s">
        <v>39</v>
      </c>
      <c r="F42" s="3"/>
      <c r="G42" s="3"/>
      <c r="H42" s="3"/>
      <c r="I42" s="4">
        <f>[1]Payments!$S$102</f>
        <v>100</v>
      </c>
      <c r="J42" s="5"/>
    </row>
    <row r="43" spans="1:10" x14ac:dyDescent="0.3">
      <c r="A43" s="4">
        <v>5706.7200000000021</v>
      </c>
      <c r="B43" s="5"/>
      <c r="C43" s="4">
        <v>5706.7200000000021</v>
      </c>
      <c r="D43" s="3"/>
      <c r="E43" s="12" t="s">
        <v>40</v>
      </c>
      <c r="F43" s="3"/>
      <c r="G43" s="3"/>
      <c r="H43" s="3"/>
      <c r="I43" s="4">
        <f>[1]Payments!$T$102</f>
        <v>5938.1799999999985</v>
      </c>
      <c r="J43" s="5"/>
    </row>
    <row r="44" spans="1:10" x14ac:dyDescent="0.3">
      <c r="A44" s="4">
        <v>654.2600000000001</v>
      </c>
      <c r="B44" s="5"/>
      <c r="C44" s="4">
        <v>654.2600000000001</v>
      </c>
      <c r="D44" s="3"/>
      <c r="E44" s="12" t="s">
        <v>41</v>
      </c>
      <c r="F44" s="3"/>
      <c r="G44" s="3"/>
      <c r="H44" s="3"/>
      <c r="I44" s="4">
        <f>[1]Payments!$U$102</f>
        <v>596.24</v>
      </c>
      <c r="J44" s="5"/>
    </row>
    <row r="45" spans="1:10" x14ac:dyDescent="0.3">
      <c r="A45" s="4">
        <v>42</v>
      </c>
      <c r="B45" s="5"/>
      <c r="C45" s="4">
        <v>42</v>
      </c>
      <c r="D45" s="3"/>
      <c r="E45" s="12" t="s">
        <v>42</v>
      </c>
      <c r="F45" s="3"/>
      <c r="G45" s="3"/>
      <c r="H45" s="3"/>
      <c r="I45" s="4">
        <f>[1]Payments!$V$102</f>
        <v>135</v>
      </c>
      <c r="J45" s="5"/>
    </row>
    <row r="46" spans="1:10" x14ac:dyDescent="0.3">
      <c r="A46" s="4">
        <v>0</v>
      </c>
      <c r="B46" s="5"/>
      <c r="C46" s="4">
        <v>0</v>
      </c>
      <c r="D46" s="3"/>
      <c r="E46" s="12" t="s">
        <v>43</v>
      </c>
      <c r="F46" s="3"/>
      <c r="G46" s="3"/>
      <c r="H46" s="3"/>
      <c r="I46" s="4">
        <f>[1]Payments!$X$102</f>
        <v>3380</v>
      </c>
      <c r="J46" s="5"/>
    </row>
    <row r="47" spans="1:10" x14ac:dyDescent="0.3">
      <c r="A47" s="4">
        <v>3592</v>
      </c>
      <c r="B47" s="5"/>
      <c r="C47" s="4">
        <v>0</v>
      </c>
      <c r="D47" s="3"/>
      <c r="E47" s="12" t="s">
        <v>44</v>
      </c>
      <c r="F47" s="3"/>
      <c r="G47" s="3"/>
      <c r="H47" s="3"/>
      <c r="I47" s="4">
        <f>[1]Payments!$Y$102</f>
        <v>3492</v>
      </c>
      <c r="J47" s="5"/>
    </row>
    <row r="48" spans="1:10" x14ac:dyDescent="0.3">
      <c r="A48" s="4">
        <v>2189.6499999999996</v>
      </c>
      <c r="B48" s="5"/>
      <c r="C48" s="4">
        <f>A48-718.4</f>
        <v>1471.2499999999995</v>
      </c>
      <c r="D48" s="3"/>
      <c r="E48" s="12" t="s">
        <v>7</v>
      </c>
      <c r="F48" s="3"/>
      <c r="G48" s="3"/>
      <c r="I48" s="4">
        <f>[1]Payments!$Z$102</f>
        <v>3081.4099999999994</v>
      </c>
      <c r="J48" s="5"/>
    </row>
    <row r="49" spans="1:10" x14ac:dyDescent="0.3">
      <c r="A49" s="4"/>
      <c r="B49" s="5"/>
      <c r="C49" s="4"/>
      <c r="D49" s="10" t="s">
        <v>17</v>
      </c>
      <c r="E49" s="3"/>
      <c r="F49" s="3"/>
      <c r="G49" s="3"/>
      <c r="H49" s="3"/>
      <c r="I49" s="4"/>
      <c r="J49" s="5"/>
    </row>
    <row r="50" spans="1:10" x14ac:dyDescent="0.3">
      <c r="A50" s="2">
        <f>SUM(A23:A49)</f>
        <v>23180.129999999997</v>
      </c>
      <c r="B50" s="5"/>
      <c r="C50" s="2">
        <f>SUM(C23:C49)</f>
        <v>17869.730000000003</v>
      </c>
      <c r="D50" s="11">
        <f>A50-C50</f>
        <v>5310.3999999999942</v>
      </c>
      <c r="E50" s="3"/>
      <c r="F50" s="3"/>
      <c r="G50" s="3"/>
      <c r="H50" s="3"/>
      <c r="I50" s="4">
        <f>SUM(I23:I49)</f>
        <v>33775.039999999994</v>
      </c>
      <c r="J50" s="5"/>
    </row>
    <row r="51" spans="1:10" x14ac:dyDescent="0.3">
      <c r="B51" s="4"/>
      <c r="C51" s="4"/>
      <c r="D51" s="3"/>
      <c r="E51" s="3"/>
      <c r="F51" s="3"/>
      <c r="G51" s="3"/>
      <c r="H51" s="3"/>
      <c r="I51" s="4"/>
      <c r="J51" s="5"/>
    </row>
    <row r="52" spans="1:10" x14ac:dyDescent="0.3">
      <c r="B52" s="9"/>
      <c r="C52" s="9"/>
      <c r="E52" s="3"/>
      <c r="I52" s="4"/>
      <c r="J52" s="5"/>
    </row>
    <row r="53" spans="1:10" x14ac:dyDescent="0.3">
      <c r="A53" s="13" t="s">
        <v>45</v>
      </c>
      <c r="B53" s="9" t="s">
        <v>46</v>
      </c>
      <c r="C53" s="9"/>
      <c r="D53" s="13"/>
      <c r="E53" s="7"/>
      <c r="F53" s="13"/>
      <c r="G53" s="13"/>
      <c r="H53" s="13"/>
      <c r="I53" s="4"/>
      <c r="J53" s="5"/>
    </row>
    <row r="54" spans="1:10" x14ac:dyDescent="0.3">
      <c r="A54" s="13"/>
      <c r="B54" s="9"/>
      <c r="C54" s="9"/>
      <c r="D54" s="13"/>
      <c r="E54" s="7"/>
      <c r="F54" s="13"/>
      <c r="G54" s="13"/>
      <c r="H54" s="13"/>
      <c r="I54" s="4"/>
      <c r="J54" s="5"/>
    </row>
    <row r="55" spans="1:10" x14ac:dyDescent="0.3">
      <c r="A55" s="13" t="s">
        <v>47</v>
      </c>
      <c r="B55" s="9"/>
      <c r="C55" s="9"/>
      <c r="D55" s="13"/>
      <c r="E55" s="7"/>
      <c r="F55" s="13"/>
      <c r="G55" s="13"/>
      <c r="H55" s="13"/>
      <c r="I55" s="4"/>
      <c r="J55" s="5"/>
    </row>
    <row r="56" spans="1:10" x14ac:dyDescent="0.3">
      <c r="B56" s="9"/>
      <c r="C56" s="9"/>
      <c r="D56" s="13"/>
      <c r="E56" s="7"/>
      <c r="F56" s="13"/>
      <c r="G56" s="13"/>
      <c r="H56" s="13"/>
      <c r="I56" s="4"/>
      <c r="J56" s="5"/>
    </row>
    <row r="57" spans="1:10" x14ac:dyDescent="0.3">
      <c r="B57" s="5"/>
      <c r="C57" s="5"/>
      <c r="E57" s="3"/>
      <c r="I57" s="4"/>
      <c r="J57" s="5"/>
    </row>
  </sheetData>
  <pageMargins left="0.70866141732283472" right="0.11811023622047245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 PC</dc:creator>
  <cp:lastModifiedBy>Magdalen PC</cp:lastModifiedBy>
  <cp:lastPrinted>2022-04-07T16:31:35Z</cp:lastPrinted>
  <dcterms:created xsi:type="dcterms:W3CDTF">2022-04-02T13:04:18Z</dcterms:created>
  <dcterms:modified xsi:type="dcterms:W3CDTF">2022-05-15T15:56:32Z</dcterms:modified>
</cp:coreProperties>
</file>